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Wages and Benefits" sheetId="1" r:id="rId1"/>
    <sheet name="Other Expenditures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<sst xmlns="http://schemas.openxmlformats.org/spreadsheetml/2006/main" count="79" uniqueCount="72">
  <si>
    <t>Employee</t>
  </si>
  <si>
    <t>Yearly Wage</t>
  </si>
  <si>
    <t>Hourly Wage</t>
  </si>
  <si>
    <t>Chief Financial Officer</t>
  </si>
  <si>
    <t>Environmental Status Analyst</t>
  </si>
  <si>
    <t>Legal Assistant</t>
  </si>
  <si>
    <t>Human Resources Manager</t>
  </si>
  <si>
    <t>Human Resources Assistant, Payroll and Time</t>
  </si>
  <si>
    <t>Computer and Information Systems Manager</t>
  </si>
  <si>
    <t>Network and Computer Sytems Administrator</t>
  </si>
  <si>
    <t>Bookeeping, Accounting and Auditing Clerk</t>
  </si>
  <si>
    <t>Payroll Taxes and Benefits (based on UAF 43% standard)</t>
  </si>
  <si>
    <t>Total Wages, Payroll Taxes and Benefits</t>
  </si>
  <si>
    <t>Wages, Taxes and Benefits</t>
  </si>
  <si>
    <t>Totals</t>
  </si>
  <si>
    <t>TOTAL WAGES, PAYROLL EXPENSES and</t>
  </si>
  <si>
    <t>BENEFITS</t>
  </si>
  <si>
    <t>Executive Director</t>
  </si>
  <si>
    <t>Executive Assistant</t>
  </si>
  <si>
    <t>Executive Assistant - Level 2</t>
  </si>
  <si>
    <t>Market Research Assistant</t>
  </si>
  <si>
    <t>Director of Public Relations</t>
  </si>
  <si>
    <t xml:space="preserve">Director of Legal Affairs </t>
  </si>
  <si>
    <t xml:space="preserve">Research Assistant </t>
  </si>
  <si>
    <t xml:space="preserve">Market Research Manager </t>
  </si>
  <si>
    <t>Pipeline Cost Analyst</t>
  </si>
  <si>
    <t>Director of Administration</t>
  </si>
  <si>
    <t>Office Manager</t>
  </si>
  <si>
    <t>Office Receptionist</t>
  </si>
  <si>
    <t>25 Employees</t>
  </si>
  <si>
    <t>Wage Rates based on DOL-Alaska Statewide</t>
  </si>
  <si>
    <t xml:space="preserve">Wage Rates for </t>
  </si>
  <si>
    <t xml:space="preserve">Mean-Experienced </t>
  </si>
  <si>
    <t xml:space="preserve">Employees </t>
  </si>
  <si>
    <t>Other Expenditures</t>
  </si>
  <si>
    <t>Travel</t>
  </si>
  <si>
    <t>Furniture and Equipment</t>
  </si>
  <si>
    <t>Board of Directors Fees</t>
  </si>
  <si>
    <t>Miscellaneous</t>
  </si>
  <si>
    <t>Office Space</t>
  </si>
  <si>
    <t>Fairbanks</t>
  </si>
  <si>
    <t>8,000 square feet</t>
  </si>
  <si>
    <t>Class A Rental</t>
  </si>
  <si>
    <t>$1.75/square foot</t>
  </si>
  <si>
    <t>$2.25/square foot</t>
  </si>
  <si>
    <t>Monthly Rate</t>
  </si>
  <si>
    <t>Including Janitorial</t>
  </si>
  <si>
    <t>and Utilities</t>
  </si>
  <si>
    <t>Anchorage</t>
  </si>
  <si>
    <t>Yearly Rate</t>
  </si>
  <si>
    <t>$2.50/square foot</t>
  </si>
  <si>
    <t>$3.00/square foot</t>
  </si>
  <si>
    <t>Personal Services Contracts</t>
  </si>
  <si>
    <t>Dues/Subscriptions</t>
  </si>
  <si>
    <t>Office Supplies</t>
  </si>
  <si>
    <t>Office Furnishings</t>
  </si>
  <si>
    <t>Computer Systems</t>
  </si>
  <si>
    <t>Phone Systems</t>
  </si>
  <si>
    <t>Quarterly Meetings</t>
  </si>
  <si>
    <t>Meeting Rate</t>
  </si>
  <si>
    <t>Six Members</t>
  </si>
  <si>
    <t xml:space="preserve">Total Employee and Board </t>
  </si>
  <si>
    <t>Expenses</t>
  </si>
  <si>
    <t>Contractual Fees</t>
  </si>
  <si>
    <t xml:space="preserve">Total </t>
  </si>
  <si>
    <t>(Rental expense includes cost of top end rental in Anchorage)</t>
  </si>
  <si>
    <t xml:space="preserve"> </t>
  </si>
  <si>
    <t xml:space="preserve">Financial Analyst </t>
  </si>
  <si>
    <t xml:space="preserve">Financial Assistant  </t>
  </si>
  <si>
    <t>Chief of Operations</t>
  </si>
  <si>
    <t>Operations Engineer</t>
  </si>
  <si>
    <t xml:space="preserve">Techinical Assistant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</si>
</sst>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44" fontId="0" fillId="0" borderId="0" xfId="0" applyNumberFormat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1" xfId="0" applyNumberFormat="1" applyFont="1" applyBorder="1" applyAlignment="1">
      <alignment horizontal="center"/>
    </xf>
    <xf numFmtId="39" fontId="1" fillId="0" borderId="1" xfId="0" applyNumberFormat="1" applyFont="1" applyBorder="1" applyAlignment="1">
      <alignment horizontal="center" wrapText="1"/>
    </xf>
    <xf numFmtId="39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  <xf numFmtId="44" fontId="4" fillId="0" borderId="1" xfId="0" applyNumberFormat="1" applyFont="1" applyBorder="1" applyAlignment="1">
      <alignment/>
    </xf>
    <xf numFmtId="44" fontId="3" fillId="0" borderId="0" xfId="0" applyNumberFormat="1" applyFont="1" applyAlignment="1">
      <alignment/>
    </xf>
    <xf numFmtId="39" fontId="0" fillId="0" borderId="1" xfId="0" applyNumberFormat="1" applyBorder="1" applyAlignment="1">
      <alignment horizontal="center"/>
    </xf>
    <xf numFmtId="44" fontId="5" fillId="0" borderId="1" xfId="0" applyNumberFormat="1" applyFont="1" applyBorder="1" applyAlignment="1">
      <alignment/>
    </xf>
    <xf numFmtId="44" fontId="6" fillId="0" borderId="1" xfId="0" applyNumberFormat="1" applyFont="1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 horizontal="center"/>
    </xf>
    <xf numFmtId="44" fontId="2" fillId="0" borderId="1" xfId="0" applyNumberFormat="1" applyFont="1" applyBorder="1" applyAlignment="1">
      <alignment/>
    </xf>
    <xf numFmtId="44" fontId="0" fillId="0" borderId="1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workbookViewId="0" topLeftCell="A19">
      <selection activeCell="A20" sqref="A20"/>
    </sheetView>
  </sheetViews>
  <sheetFormatPr defaultColWidth="9.140625" defaultRowHeight="12.75"/>
  <cols>
    <col min="1" max="1" width="39.28125" style="0" customWidth="1"/>
    <col min="2" max="2" width="14.57421875" style="0" customWidth="1"/>
    <col min="3" max="3" width="15.8515625" style="0" customWidth="1"/>
    <col min="4" max="4" width="27.28125" style="0" customWidth="1"/>
    <col min="5" max="5" width="20.28125" style="0" customWidth="1"/>
  </cols>
  <sheetData>
    <row r="1" spans="1:5" ht="33.75" customHeight="1">
      <c r="A1" s="8" t="s">
        <v>13</v>
      </c>
      <c r="B1" s="9"/>
      <c r="C1" s="9"/>
      <c r="D1" s="9"/>
      <c r="E1" s="9"/>
    </row>
    <row r="2" spans="1:5" ht="14.25" customHeight="1">
      <c r="A2" s="8"/>
      <c r="B2" s="9"/>
      <c r="C2" s="9"/>
      <c r="D2" s="9"/>
      <c r="E2" s="9"/>
    </row>
    <row r="3" spans="1:5" s="1" customFormat="1" ht="50.25" customHeight="1">
      <c r="A3" s="10" t="s">
        <v>0</v>
      </c>
      <c r="B3" s="10" t="s">
        <v>2</v>
      </c>
      <c r="C3" s="10" t="s">
        <v>1</v>
      </c>
      <c r="D3" s="11" t="s">
        <v>11</v>
      </c>
      <c r="E3" s="11" t="s">
        <v>12</v>
      </c>
    </row>
    <row r="4" spans="1:5" ht="12.75">
      <c r="A4" s="12" t="s">
        <v>17</v>
      </c>
      <c r="B4" s="13">
        <v>57.66</v>
      </c>
      <c r="C4" s="13">
        <f>B4*2000</f>
        <v>115320</v>
      </c>
      <c r="D4" s="13">
        <f>C4*0.43</f>
        <v>49587.6</v>
      </c>
      <c r="E4" s="13">
        <f aca="true" t="shared" si="0" ref="E4:E12">C4+D4</f>
        <v>164907.6</v>
      </c>
    </row>
    <row r="5" spans="1:5" ht="12.75">
      <c r="A5" s="12" t="s">
        <v>18</v>
      </c>
      <c r="B5" s="13">
        <v>19.4</v>
      </c>
      <c r="C5" s="13">
        <f>B5*2000</f>
        <v>38800</v>
      </c>
      <c r="D5" s="13">
        <f>C5*0.43</f>
        <v>16684</v>
      </c>
      <c r="E5" s="13">
        <f t="shared" si="0"/>
        <v>55484</v>
      </c>
    </row>
    <row r="6" spans="1:5" ht="12.75">
      <c r="A6" s="12"/>
      <c r="B6" s="13"/>
      <c r="C6" s="13"/>
      <c r="D6" s="13"/>
      <c r="E6" s="13">
        <f t="shared" si="0"/>
        <v>0</v>
      </c>
    </row>
    <row r="7" spans="1:5" ht="12.75">
      <c r="A7" s="12" t="s">
        <v>3</v>
      </c>
      <c r="B7" s="13">
        <v>38.78</v>
      </c>
      <c r="C7" s="13">
        <f aca="true" t="shared" si="1" ref="C7:C12">B7*2000</f>
        <v>77560</v>
      </c>
      <c r="D7" s="13">
        <f aca="true" t="shared" si="2" ref="D7:D12">C7*0.43</f>
        <v>33350.8</v>
      </c>
      <c r="E7" s="13">
        <f t="shared" si="0"/>
        <v>110910.8</v>
      </c>
    </row>
    <row r="8" spans="1:5" ht="12.75">
      <c r="A8" s="12" t="s">
        <v>18</v>
      </c>
      <c r="B8" s="13">
        <v>18.85</v>
      </c>
      <c r="C8" s="13">
        <f t="shared" si="1"/>
        <v>37700</v>
      </c>
      <c r="D8" s="13">
        <f t="shared" si="2"/>
        <v>16211</v>
      </c>
      <c r="E8" s="13">
        <f t="shared" si="0"/>
        <v>53911</v>
      </c>
    </row>
    <row r="9" spans="1:5" ht="12.75">
      <c r="A9" s="12" t="s">
        <v>67</v>
      </c>
      <c r="B9" s="13">
        <v>50</v>
      </c>
      <c r="C9" s="13">
        <f t="shared" si="1"/>
        <v>100000</v>
      </c>
      <c r="D9" s="13">
        <f t="shared" si="2"/>
        <v>43000</v>
      </c>
      <c r="E9" s="13">
        <f t="shared" si="0"/>
        <v>143000</v>
      </c>
    </row>
    <row r="10" spans="1:5" ht="12.75">
      <c r="A10" s="12" t="s">
        <v>68</v>
      </c>
      <c r="B10" s="13">
        <v>30</v>
      </c>
      <c r="C10" s="13">
        <f t="shared" si="1"/>
        <v>60000</v>
      </c>
      <c r="D10" s="13">
        <f t="shared" si="2"/>
        <v>25800</v>
      </c>
      <c r="E10" s="13">
        <f t="shared" si="0"/>
        <v>85800</v>
      </c>
    </row>
    <row r="11" spans="1:5" ht="12.75">
      <c r="A11" s="12" t="s">
        <v>24</v>
      </c>
      <c r="B11" s="13">
        <v>36.1</v>
      </c>
      <c r="C11" s="13">
        <f t="shared" si="1"/>
        <v>72200</v>
      </c>
      <c r="D11" s="13">
        <f t="shared" si="2"/>
        <v>31046</v>
      </c>
      <c r="E11" s="13">
        <f t="shared" si="0"/>
        <v>103246</v>
      </c>
    </row>
    <row r="12" spans="1:5" ht="12.75">
      <c r="A12" s="12" t="s">
        <v>20</v>
      </c>
      <c r="B12" s="13">
        <v>24.1</v>
      </c>
      <c r="C12" s="13">
        <f t="shared" si="1"/>
        <v>48200</v>
      </c>
      <c r="D12" s="13">
        <f t="shared" si="2"/>
        <v>20726</v>
      </c>
      <c r="E12" s="13">
        <f t="shared" si="0"/>
        <v>68926</v>
      </c>
    </row>
    <row r="13" spans="1:5" ht="12.75">
      <c r="A13" s="12"/>
      <c r="B13" s="13"/>
      <c r="C13" s="13"/>
      <c r="D13" s="13"/>
      <c r="E13" s="13"/>
    </row>
    <row r="14" spans="1:5" ht="12.75">
      <c r="A14" s="12" t="s">
        <v>69</v>
      </c>
      <c r="B14" s="13">
        <v>58.36</v>
      </c>
      <c r="C14" s="13">
        <f>B14*2000</f>
        <v>116720</v>
      </c>
      <c r="D14" s="13">
        <f>C14*0.43</f>
        <v>50189.6</v>
      </c>
      <c r="E14" s="13">
        <f aca="true" t="shared" si="3" ref="E14:E22">C14+D14</f>
        <v>166909.6</v>
      </c>
    </row>
    <row r="15" spans="1:5" ht="12.75">
      <c r="A15" s="12" t="s">
        <v>19</v>
      </c>
      <c r="B15" s="13">
        <v>18.85</v>
      </c>
      <c r="C15" s="13">
        <f>B15*2000</f>
        <v>37700</v>
      </c>
      <c r="D15" s="13">
        <f>C15*0.43</f>
        <v>16211</v>
      </c>
      <c r="E15" s="13">
        <f t="shared" si="3"/>
        <v>53911</v>
      </c>
    </row>
    <row r="16" spans="1:5" ht="12.75">
      <c r="A16" s="12" t="s">
        <v>25</v>
      </c>
      <c r="B16" s="13">
        <v>36.1</v>
      </c>
      <c r="C16" s="13">
        <f>B16*2000</f>
        <v>72200</v>
      </c>
      <c r="D16" s="13">
        <f>C16*0.43</f>
        <v>31046</v>
      </c>
      <c r="E16" s="13">
        <f t="shared" si="3"/>
        <v>103246</v>
      </c>
    </row>
    <row r="17" spans="1:5" ht="12.75">
      <c r="A17" s="12" t="s">
        <v>23</v>
      </c>
      <c r="B17" s="13">
        <v>19.9</v>
      </c>
      <c r="C17" s="13">
        <f>B17*2000</f>
        <v>39800</v>
      </c>
      <c r="D17" s="13">
        <f>C17*0.43</f>
        <v>17114</v>
      </c>
      <c r="E17" s="13">
        <f>C17+D17</f>
        <v>56914</v>
      </c>
    </row>
    <row r="18" spans="1:5" ht="12.75">
      <c r="A18" s="12" t="s">
        <v>70</v>
      </c>
      <c r="B18" s="13">
        <v>39.65</v>
      </c>
      <c r="C18" s="13">
        <f>B18*2000</f>
        <v>79300</v>
      </c>
      <c r="D18" s="13">
        <f>C18*0.43</f>
        <v>34099</v>
      </c>
      <c r="E18" s="13">
        <f t="shared" si="3"/>
        <v>113399</v>
      </c>
    </row>
    <row r="19" spans="1:5" ht="12.75">
      <c r="A19" s="12" t="s">
        <v>71</v>
      </c>
      <c r="B19" s="13">
        <v>19.9</v>
      </c>
      <c r="C19" s="13">
        <f>B19*2000</f>
        <v>39800</v>
      </c>
      <c r="D19" s="13">
        <f>C19*0.43</f>
        <v>17114</v>
      </c>
      <c r="E19" s="13">
        <f t="shared" si="3"/>
        <v>56914</v>
      </c>
    </row>
    <row r="20" spans="1:5" ht="12.75">
      <c r="A20" s="12"/>
      <c r="B20" s="13"/>
      <c r="C20" s="13"/>
      <c r="D20" s="13"/>
      <c r="E20" s="13">
        <f t="shared" si="3"/>
        <v>0</v>
      </c>
    </row>
    <row r="21" spans="1:5" ht="12.75">
      <c r="A21" s="12" t="s">
        <v>21</v>
      </c>
      <c r="B21" s="13">
        <v>43.07</v>
      </c>
      <c r="C21" s="13">
        <f>B21*2000</f>
        <v>86140</v>
      </c>
      <c r="D21" s="13">
        <f>C21*0.43</f>
        <v>37040.2</v>
      </c>
      <c r="E21" s="13">
        <f t="shared" si="3"/>
        <v>123180.2</v>
      </c>
    </row>
    <row r="22" spans="1:5" ht="12.75">
      <c r="A22" s="12" t="s">
        <v>4</v>
      </c>
      <c r="B22" s="13">
        <v>28.53</v>
      </c>
      <c r="C22" s="13">
        <f>B22*2000</f>
        <v>57060</v>
      </c>
      <c r="D22" s="13">
        <f>C22*0.43</f>
        <v>24535.8</v>
      </c>
      <c r="E22" s="13">
        <f t="shared" si="3"/>
        <v>81595.8</v>
      </c>
    </row>
    <row r="23" spans="1:5" ht="12.75">
      <c r="A23" s="12"/>
      <c r="B23" s="13"/>
      <c r="C23" s="13"/>
      <c r="D23" s="13"/>
      <c r="E23" s="13"/>
    </row>
    <row r="24" spans="1:5" ht="12.75">
      <c r="A24" s="12" t="s">
        <v>22</v>
      </c>
      <c r="B24" s="13">
        <v>50.25</v>
      </c>
      <c r="C24" s="13">
        <f>B24*2000</f>
        <v>100500</v>
      </c>
      <c r="D24" s="13">
        <f>C24*0.43</f>
        <v>43215</v>
      </c>
      <c r="E24" s="13">
        <f>C24+D24</f>
        <v>143715</v>
      </c>
    </row>
    <row r="25" spans="1:5" ht="12.75">
      <c r="A25" s="12" t="s">
        <v>5</v>
      </c>
      <c r="B25" s="13">
        <v>26.37</v>
      </c>
      <c r="C25" s="13">
        <f>B25*2000</f>
        <v>52740</v>
      </c>
      <c r="D25" s="13">
        <f>C25*0.43</f>
        <v>22678.2</v>
      </c>
      <c r="E25" s="13">
        <f>C25+D25</f>
        <v>75418.2</v>
      </c>
    </row>
    <row r="26" spans="1:5" ht="12.75">
      <c r="A26" s="12"/>
      <c r="B26" s="13"/>
      <c r="C26" s="13"/>
      <c r="D26" s="13"/>
      <c r="E26" s="13"/>
    </row>
    <row r="27" spans="1:5" ht="12.75">
      <c r="A27" s="12" t="s">
        <v>26</v>
      </c>
      <c r="B27" s="13">
        <v>39.7</v>
      </c>
      <c r="C27" s="13">
        <f aca="true" t="shared" si="4" ref="C27:C34">B27*2000</f>
        <v>79400</v>
      </c>
      <c r="D27" s="13">
        <f aca="true" t="shared" si="5" ref="D27:D34">C27*0.43</f>
        <v>34142</v>
      </c>
      <c r="E27" s="13">
        <f aca="true" t="shared" si="6" ref="E27:E34">C27+D27</f>
        <v>113542</v>
      </c>
    </row>
    <row r="28" spans="1:5" ht="12.75">
      <c r="A28" s="12" t="s">
        <v>27</v>
      </c>
      <c r="B28" s="13">
        <v>17</v>
      </c>
      <c r="C28" s="13">
        <f t="shared" si="4"/>
        <v>34000</v>
      </c>
      <c r="D28" s="13">
        <f t="shared" si="5"/>
        <v>14620</v>
      </c>
      <c r="E28" s="13">
        <f t="shared" si="6"/>
        <v>48620</v>
      </c>
    </row>
    <row r="29" spans="1:5" ht="12.75">
      <c r="A29" s="12" t="s">
        <v>6</v>
      </c>
      <c r="B29" s="13">
        <v>37.1</v>
      </c>
      <c r="C29" s="13">
        <f t="shared" si="4"/>
        <v>74200</v>
      </c>
      <c r="D29" s="13">
        <f t="shared" si="5"/>
        <v>31906</v>
      </c>
      <c r="E29" s="13">
        <f t="shared" si="6"/>
        <v>106106</v>
      </c>
    </row>
    <row r="30" spans="1:5" ht="12.75">
      <c r="A30" s="12" t="s">
        <v>10</v>
      </c>
      <c r="B30" s="13">
        <v>16.79</v>
      </c>
      <c r="C30" s="13">
        <f t="shared" si="4"/>
        <v>33580</v>
      </c>
      <c r="D30" s="13">
        <f t="shared" si="5"/>
        <v>14439.4</v>
      </c>
      <c r="E30" s="13">
        <f t="shared" si="6"/>
        <v>48019.4</v>
      </c>
    </row>
    <row r="31" spans="1:5" ht="12.75">
      <c r="A31" s="12" t="s">
        <v>7</v>
      </c>
      <c r="B31" s="13">
        <v>17.6</v>
      </c>
      <c r="C31" s="13">
        <f t="shared" si="4"/>
        <v>35200</v>
      </c>
      <c r="D31" s="13">
        <f t="shared" si="5"/>
        <v>15136</v>
      </c>
      <c r="E31" s="13">
        <f t="shared" si="6"/>
        <v>50336</v>
      </c>
    </row>
    <row r="32" spans="1:5" ht="12.75">
      <c r="A32" s="12" t="s">
        <v>28</v>
      </c>
      <c r="B32" s="13">
        <v>12.6</v>
      </c>
      <c r="C32" s="13">
        <f t="shared" si="4"/>
        <v>25200</v>
      </c>
      <c r="D32" s="13">
        <f t="shared" si="5"/>
        <v>10836</v>
      </c>
      <c r="E32" s="13">
        <f t="shared" si="6"/>
        <v>36036</v>
      </c>
    </row>
    <row r="33" spans="1:5" ht="12.75">
      <c r="A33" s="12" t="s">
        <v>8</v>
      </c>
      <c r="B33" s="13">
        <v>39.15</v>
      </c>
      <c r="C33" s="13">
        <f t="shared" si="4"/>
        <v>78300</v>
      </c>
      <c r="D33" s="13">
        <f t="shared" si="5"/>
        <v>33669</v>
      </c>
      <c r="E33" s="13">
        <f t="shared" si="6"/>
        <v>111969</v>
      </c>
    </row>
    <row r="34" spans="1:5" ht="12.75">
      <c r="A34" s="12" t="s">
        <v>9</v>
      </c>
      <c r="B34" s="13">
        <v>27.47</v>
      </c>
      <c r="C34" s="13">
        <f t="shared" si="4"/>
        <v>54940</v>
      </c>
      <c r="D34" s="13">
        <f t="shared" si="5"/>
        <v>23624.2</v>
      </c>
      <c r="E34" s="13">
        <f t="shared" si="6"/>
        <v>78564.2</v>
      </c>
    </row>
    <row r="35" spans="1:5" ht="12.75">
      <c r="A35" s="12" t="s">
        <v>14</v>
      </c>
      <c r="B35" s="13"/>
      <c r="C35" s="13">
        <f>SUM(C2:C34)</f>
        <v>1646560</v>
      </c>
      <c r="D35" s="13">
        <f>SUM(D2:D34)</f>
        <v>708020.7999999999</v>
      </c>
      <c r="E35" s="7"/>
    </row>
    <row r="36" spans="1:5" ht="12.75">
      <c r="A36" s="12"/>
      <c r="B36" s="13"/>
      <c r="C36" s="13"/>
      <c r="D36" s="13"/>
      <c r="E36" s="13"/>
    </row>
    <row r="37" spans="1:5" ht="12.75">
      <c r="A37" s="12" t="s">
        <v>15</v>
      </c>
      <c r="B37" s="13" t="s">
        <v>16</v>
      </c>
      <c r="C37" s="7" t="s">
        <v>29</v>
      </c>
      <c r="D37" s="13"/>
      <c r="E37" s="14">
        <f>SUM(E4:E34)</f>
        <v>2354580.8</v>
      </c>
    </row>
    <row r="38" spans="1:5" ht="12.75">
      <c r="A38" s="12"/>
      <c r="B38" s="12"/>
      <c r="C38" s="12"/>
      <c r="D38" s="12"/>
      <c r="E38" s="12"/>
    </row>
    <row r="39" spans="1:5" ht="12.75">
      <c r="A39" s="12" t="s">
        <v>30</v>
      </c>
      <c r="B39" s="12" t="s">
        <v>31</v>
      </c>
      <c r="C39" s="12" t="s">
        <v>32</v>
      </c>
      <c r="D39" s="12" t="s">
        <v>33</v>
      </c>
      <c r="E39" s="12"/>
    </row>
    <row r="40" spans="1:5" ht="12.75">
      <c r="A40" s="12"/>
      <c r="B40" s="12"/>
      <c r="C40" s="12"/>
      <c r="D40" s="12"/>
      <c r="E40" s="12"/>
    </row>
    <row r="41" spans="1:5" ht="12.75">
      <c r="A41" s="12" t="s">
        <v>37</v>
      </c>
      <c r="B41" s="16" t="s">
        <v>59</v>
      </c>
      <c r="C41" s="16" t="s">
        <v>60</v>
      </c>
      <c r="D41" s="16" t="s">
        <v>58</v>
      </c>
      <c r="E41" s="12"/>
    </row>
    <row r="42" spans="1:5" ht="12.75">
      <c r="A42" s="12"/>
      <c r="B42" s="13">
        <v>400</v>
      </c>
      <c r="C42" s="13">
        <f>B42*6</f>
        <v>2400</v>
      </c>
      <c r="D42" s="13">
        <f>C42*4</f>
        <v>9600</v>
      </c>
      <c r="E42" s="12"/>
    </row>
    <row r="43" spans="1:5" ht="12.75">
      <c r="A43" s="12"/>
      <c r="B43" s="12"/>
      <c r="C43" s="12"/>
      <c r="D43" s="12"/>
      <c r="E43" s="12"/>
    </row>
    <row r="44" spans="1:5" ht="12.75">
      <c r="A44" s="5"/>
      <c r="B44" s="5"/>
      <c r="C44" s="5"/>
      <c r="D44" s="5" t="s">
        <v>61</v>
      </c>
      <c r="E44" s="12"/>
    </row>
    <row r="45" spans="1:5" ht="15">
      <c r="A45" s="5"/>
      <c r="B45" s="5"/>
      <c r="C45" s="5"/>
      <c r="D45" s="5" t="s">
        <v>62</v>
      </c>
      <c r="E45" s="18">
        <f>D42+E37</f>
        <v>2364180.8</v>
      </c>
    </row>
    <row r="46" ht="18">
      <c r="A46" s="4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0">
      <selection activeCell="E36" sqref="E36"/>
    </sheetView>
  </sheetViews>
  <sheetFormatPr defaultColWidth="9.140625" defaultRowHeight="12.75"/>
  <cols>
    <col min="1" max="2" width="18.140625" style="7" customWidth="1"/>
    <col min="3" max="3" width="21.8515625" style="7" customWidth="1"/>
    <col min="4" max="4" width="14.8515625" style="7" customWidth="1"/>
    <col min="5" max="5" width="15.7109375" style="7" customWidth="1"/>
  </cols>
  <sheetData>
    <row r="1" ht="18">
      <c r="A1" s="15" t="s">
        <v>34</v>
      </c>
    </row>
    <row r="3" spans="1:5" ht="12.75">
      <c r="A3" s="13"/>
      <c r="B3" s="13"/>
      <c r="C3" s="13"/>
      <c r="D3" s="13"/>
      <c r="E3" s="13"/>
    </row>
    <row r="4" spans="1:5" ht="12.75">
      <c r="A4" s="3" t="s">
        <v>63</v>
      </c>
      <c r="B4"/>
      <c r="C4"/>
      <c r="D4"/>
      <c r="E4"/>
    </row>
    <row r="5" spans="1:5" ht="12.75">
      <c r="A5" s="19"/>
      <c r="B5" s="19"/>
      <c r="C5" s="19"/>
      <c r="D5" s="19"/>
      <c r="E5" s="19"/>
    </row>
    <row r="6" spans="1:5" ht="12.75">
      <c r="A6" s="13" t="s">
        <v>39</v>
      </c>
      <c r="B6" s="20"/>
      <c r="C6" s="20"/>
      <c r="D6" s="13"/>
      <c r="E6" s="13"/>
    </row>
    <row r="7" spans="1:5" ht="12.75">
      <c r="A7" s="13" t="s">
        <v>40</v>
      </c>
      <c r="B7" s="13" t="s">
        <v>41</v>
      </c>
      <c r="C7" s="13" t="s">
        <v>42</v>
      </c>
      <c r="D7" s="13" t="s">
        <v>43</v>
      </c>
      <c r="E7" s="13" t="s">
        <v>44</v>
      </c>
    </row>
    <row r="8" spans="1:5" ht="12.75">
      <c r="A8" s="13"/>
      <c r="B8" s="13" t="s">
        <v>46</v>
      </c>
      <c r="C8" s="13" t="s">
        <v>45</v>
      </c>
      <c r="D8" s="13">
        <f>1.75*8000</f>
        <v>14000</v>
      </c>
      <c r="E8" s="13">
        <f>2.25*8000</f>
        <v>18000</v>
      </c>
    </row>
    <row r="9" spans="1:5" ht="15">
      <c r="A9" s="13"/>
      <c r="B9" s="13" t="s">
        <v>47</v>
      </c>
      <c r="C9" s="13" t="s">
        <v>49</v>
      </c>
      <c r="D9" s="17">
        <f>D8*12</f>
        <v>168000</v>
      </c>
      <c r="E9" s="17">
        <f>E8*12</f>
        <v>216000</v>
      </c>
    </row>
    <row r="10" spans="1:5" ht="12.75">
      <c r="A10" s="13"/>
      <c r="B10" s="13"/>
      <c r="C10" s="13"/>
      <c r="D10" s="13"/>
      <c r="E10" s="13"/>
    </row>
    <row r="11" spans="1:5" ht="12.75">
      <c r="A11" s="13" t="s">
        <v>48</v>
      </c>
      <c r="B11" s="13" t="s">
        <v>41</v>
      </c>
      <c r="C11" s="13" t="s">
        <v>42</v>
      </c>
      <c r="D11" s="13" t="s">
        <v>50</v>
      </c>
      <c r="E11" s="13" t="s">
        <v>51</v>
      </c>
    </row>
    <row r="12" spans="1:5" ht="12.75">
      <c r="A12" s="13"/>
      <c r="B12" s="13" t="s">
        <v>46</v>
      </c>
      <c r="C12" s="13" t="s">
        <v>45</v>
      </c>
      <c r="D12" s="13">
        <f>2.5*8000</f>
        <v>20000</v>
      </c>
      <c r="E12" s="13">
        <f>3*8000</f>
        <v>24000</v>
      </c>
    </row>
    <row r="13" spans="1:5" ht="15">
      <c r="A13" s="13"/>
      <c r="B13" s="13" t="s">
        <v>47</v>
      </c>
      <c r="C13" s="13" t="s">
        <v>49</v>
      </c>
      <c r="D13" s="17">
        <f>D12*12</f>
        <v>240000</v>
      </c>
      <c r="E13" s="17">
        <f>E12*12</f>
        <v>288000</v>
      </c>
    </row>
    <row r="14" spans="1:5" ht="15">
      <c r="A14" s="13"/>
      <c r="B14" s="13"/>
      <c r="C14" s="13"/>
      <c r="D14" s="17"/>
      <c r="E14" s="17"/>
    </row>
    <row r="15" spans="1:5" ht="12.75">
      <c r="A15" s="13" t="s">
        <v>52</v>
      </c>
      <c r="B15" s="13"/>
      <c r="C15" s="13"/>
      <c r="D15" s="13"/>
      <c r="E15" s="13">
        <v>300000</v>
      </c>
    </row>
    <row r="16" spans="1:5" ht="12.75">
      <c r="A16" s="13"/>
      <c r="B16" s="13"/>
      <c r="C16" s="13"/>
      <c r="D16" s="13"/>
      <c r="E16" s="13"/>
    </row>
    <row r="17" spans="1:5" ht="12.75">
      <c r="A17" s="13" t="s">
        <v>53</v>
      </c>
      <c r="B17" s="13"/>
      <c r="C17" s="13"/>
      <c r="D17" s="13"/>
      <c r="E17" s="13">
        <v>10000</v>
      </c>
    </row>
    <row r="18" spans="1:5" ht="12.75">
      <c r="A18" s="13"/>
      <c r="B18" s="13"/>
      <c r="C18" s="13"/>
      <c r="D18" s="13"/>
      <c r="E18" s="13"/>
    </row>
    <row r="19" spans="1:5" ht="12.75">
      <c r="A19" s="21" t="s">
        <v>35</v>
      </c>
      <c r="B19" s="13"/>
      <c r="C19" s="13"/>
      <c r="D19" s="13"/>
      <c r="E19" s="13">
        <v>300000</v>
      </c>
    </row>
    <row r="20" spans="1:5" ht="12.75">
      <c r="A20" s="21"/>
      <c r="B20" s="13"/>
      <c r="C20" s="13"/>
      <c r="D20" s="13"/>
      <c r="E20" s="13"/>
    </row>
    <row r="21" spans="1:5" ht="12.75">
      <c r="A21" s="21" t="s">
        <v>54</v>
      </c>
      <c r="B21" s="13"/>
      <c r="C21" s="13"/>
      <c r="D21" s="13"/>
      <c r="E21" s="13">
        <v>50000</v>
      </c>
    </row>
    <row r="22" spans="1:5" ht="12.75">
      <c r="A22" s="21"/>
      <c r="B22" s="13"/>
      <c r="C22" s="13"/>
      <c r="D22" s="13"/>
      <c r="E22" s="13"/>
    </row>
    <row r="23" spans="1:5" ht="12.75">
      <c r="A23" s="21" t="s">
        <v>36</v>
      </c>
      <c r="B23" s="13"/>
      <c r="C23" s="13"/>
      <c r="D23" s="13"/>
      <c r="E23" s="13"/>
    </row>
    <row r="24" spans="1:5" ht="12.75">
      <c r="A24" s="13"/>
      <c r="B24" s="13"/>
      <c r="C24" s="13"/>
      <c r="D24" s="13"/>
      <c r="E24" s="13"/>
    </row>
    <row r="25" spans="1:5" ht="12.75">
      <c r="A25" s="13" t="s">
        <v>55</v>
      </c>
      <c r="B25" s="13"/>
      <c r="C25" s="13"/>
      <c r="D25" s="13"/>
      <c r="E25" s="13">
        <v>75000</v>
      </c>
    </row>
    <row r="26" spans="1:5" ht="12.75">
      <c r="A26" s="13"/>
      <c r="B26" s="13"/>
      <c r="C26" s="13"/>
      <c r="D26" s="13"/>
      <c r="E26" s="13"/>
    </row>
    <row r="27" spans="1:5" ht="12.75">
      <c r="A27" s="13" t="s">
        <v>56</v>
      </c>
      <c r="B27" s="13"/>
      <c r="C27" s="13"/>
      <c r="D27" s="13"/>
      <c r="E27" s="13">
        <v>50000</v>
      </c>
    </row>
    <row r="28" spans="1:5" ht="12.75">
      <c r="A28" s="13"/>
      <c r="B28" s="13"/>
      <c r="C28" s="13"/>
      <c r="D28" s="13"/>
      <c r="E28" s="13"/>
    </row>
    <row r="29" spans="1:5" ht="12.75">
      <c r="A29" s="13" t="s">
        <v>57</v>
      </c>
      <c r="B29" s="13"/>
      <c r="C29" s="13"/>
      <c r="D29" s="22" t="s">
        <v>66</v>
      </c>
      <c r="E29" s="13">
        <v>25000</v>
      </c>
    </row>
    <row r="30" spans="1:5" ht="12.75">
      <c r="A30" s="13"/>
      <c r="B30" s="13"/>
      <c r="C30" s="13"/>
      <c r="D30" s="13"/>
      <c r="E30" s="13"/>
    </row>
    <row r="31" spans="1:5" ht="12.75">
      <c r="A31" s="13"/>
      <c r="B31" s="13"/>
      <c r="C31" s="13"/>
      <c r="D31" s="13"/>
      <c r="E31" s="6"/>
    </row>
    <row r="32" spans="1:5" ht="12.75">
      <c r="A32" s="13"/>
      <c r="B32" s="13"/>
      <c r="C32" s="13"/>
      <c r="D32" s="13"/>
      <c r="E32" s="13"/>
    </row>
    <row r="33" spans="1:5" ht="12.75">
      <c r="A33" s="21" t="s">
        <v>38</v>
      </c>
      <c r="B33" s="13"/>
      <c r="C33" s="13"/>
      <c r="D33" s="13"/>
      <c r="E33" s="13">
        <v>10000</v>
      </c>
    </row>
    <row r="34" spans="1:5" ht="12.75">
      <c r="A34" s="13"/>
      <c r="B34" s="13"/>
      <c r="C34" s="13"/>
      <c r="D34" s="13"/>
      <c r="E34" s="13"/>
    </row>
    <row r="35" spans="1:5" ht="12.75">
      <c r="A35" s="13" t="s">
        <v>64</v>
      </c>
      <c r="B35" s="13" t="s">
        <v>65</v>
      </c>
      <c r="C35" s="13"/>
      <c r="D35" s="13"/>
      <c r="E35" s="13">
        <f>E13+E15+E17+E19+E21+E25+E27+E29+E33</f>
        <v>1108000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Alaska Fairbanks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B. Reynolds</dc:creator>
  <cp:keywords/>
  <dc:description/>
  <cp:lastModifiedBy>Douglas B. Reynolds</cp:lastModifiedBy>
  <cp:lastPrinted>2002-02-14T03:03:56Z</cp:lastPrinted>
  <dcterms:created xsi:type="dcterms:W3CDTF">2002-02-07T19:59:32Z</dcterms:created>
  <dcterms:modified xsi:type="dcterms:W3CDTF">2002-02-25T23:23:36Z</dcterms:modified>
  <cp:category/>
  <cp:version/>
  <cp:contentType/>
  <cp:contentStatus/>
</cp:coreProperties>
</file>